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8355" windowHeight="7620"/>
  </bookViews>
  <sheets>
    <sheet name="Fence &amp; water grazing cell" sheetId="2" r:id="rId1"/>
    <sheet name="Land clearing" sheetId="7" r:id="rId2"/>
    <sheet name="Annuals on pasture" sheetId="6" r:id="rId3"/>
    <sheet name="other opportunity" sheetId="5" r:id="rId4"/>
    <sheet name="Value of added animal product" sheetId="4" r:id="rId5"/>
  </sheets>
  <calcPr calcId="145621"/>
</workbook>
</file>

<file path=xl/calcChain.xml><?xml version="1.0" encoding="utf-8"?>
<calcChain xmlns="http://schemas.openxmlformats.org/spreadsheetml/2006/main">
  <c r="E11" i="4" l="1"/>
  <c r="E13" i="4" s="1"/>
  <c r="E14" i="4" s="1"/>
  <c r="E5" i="4"/>
  <c r="E6" i="4" s="1"/>
  <c r="E7" i="4" s="1"/>
  <c r="D9" i="4" l="1"/>
  <c r="C10" i="4"/>
  <c r="D38" i="7" l="1"/>
  <c r="D37" i="7"/>
  <c r="D36" i="7"/>
  <c r="D35" i="7"/>
  <c r="D34" i="7"/>
  <c r="D33" i="7"/>
  <c r="D32" i="7"/>
  <c r="D31" i="7"/>
  <c r="D30" i="7"/>
  <c r="D29" i="7"/>
  <c r="D28" i="7"/>
  <c r="D27" i="7"/>
  <c r="D26" i="7"/>
  <c r="D25" i="7"/>
  <c r="D24" i="7"/>
  <c r="D23" i="7"/>
  <c r="D22" i="7"/>
  <c r="D21" i="7"/>
  <c r="D20" i="7"/>
  <c r="D19" i="7"/>
  <c r="B12" i="7"/>
  <c r="B10" i="7"/>
  <c r="B13" i="7" l="1"/>
  <c r="D40" i="7"/>
  <c r="B4" i="7" s="1"/>
  <c r="D36" i="6"/>
  <c r="D38" i="5"/>
  <c r="D37" i="5"/>
  <c r="D36" i="5"/>
  <c r="D35" i="5"/>
  <c r="D34" i="5"/>
  <c r="D33" i="5"/>
  <c r="D32" i="5"/>
  <c r="D31" i="5"/>
  <c r="D30" i="5"/>
  <c r="D29" i="5"/>
  <c r="D28" i="5"/>
  <c r="D27" i="5"/>
  <c r="D26" i="5"/>
  <c r="D25" i="5"/>
  <c r="D24" i="5"/>
  <c r="D23" i="5"/>
  <c r="D22" i="5"/>
  <c r="D21" i="5"/>
  <c r="D20" i="5"/>
  <c r="D19" i="5"/>
  <c r="B12" i="5"/>
  <c r="B10" i="5"/>
  <c r="D38" i="6"/>
  <c r="D37" i="6"/>
  <c r="D35" i="6"/>
  <c r="D34" i="6"/>
  <c r="D33" i="6"/>
  <c r="D32" i="6"/>
  <c r="D31" i="6"/>
  <c r="D30" i="6"/>
  <c r="D29" i="6"/>
  <c r="D28" i="6"/>
  <c r="D27" i="6"/>
  <c r="D26" i="6"/>
  <c r="D25" i="6"/>
  <c r="D24" i="6"/>
  <c r="D23" i="6"/>
  <c r="D22" i="6"/>
  <c r="D21" i="6"/>
  <c r="D20" i="6"/>
  <c r="D19" i="6"/>
  <c r="B12" i="6"/>
  <c r="B10" i="6"/>
  <c r="D40" i="5" l="1"/>
  <c r="B4" i="5" s="1"/>
  <c r="B13" i="5"/>
  <c r="B13" i="6"/>
  <c r="D40" i="6"/>
  <c r="B4" i="6" s="1"/>
  <c r="D7" i="4"/>
  <c r="D11" i="4"/>
  <c r="C11" i="4"/>
  <c r="D5" i="4"/>
  <c r="D6" i="4" s="1"/>
  <c r="C5" i="4"/>
  <c r="C6" i="4" s="1"/>
  <c r="C7" i="4" s="1"/>
  <c r="B5" i="4"/>
  <c r="B6" i="4" s="1"/>
  <c r="B7" i="4" s="1"/>
  <c r="B12" i="2"/>
  <c r="C13" i="4" l="1"/>
  <c r="C14" i="4" s="1"/>
  <c r="D13" i="4"/>
  <c r="D14" i="4" s="1"/>
  <c r="B10" i="2"/>
  <c r="B13" i="2" s="1"/>
  <c r="D38" i="2" l="1"/>
  <c r="D37" i="2"/>
  <c r="D36" i="2"/>
  <c r="D35" i="2"/>
  <c r="D34" i="2"/>
  <c r="D33" i="2"/>
  <c r="D32" i="2"/>
  <c r="D31" i="2"/>
  <c r="D30" i="2"/>
  <c r="D29" i="2"/>
  <c r="D28" i="2"/>
  <c r="D27" i="2"/>
  <c r="D26" i="2"/>
  <c r="D25" i="2"/>
  <c r="D24" i="2"/>
  <c r="D23" i="2"/>
  <c r="D22" i="2"/>
  <c r="D21" i="2"/>
  <c r="D20" i="2"/>
  <c r="D19" i="2"/>
  <c r="D40" i="2" l="1"/>
  <c r="B4" i="2" s="1"/>
  <c r="B6" i="2" s="1"/>
  <c r="B15" i="2" l="1"/>
  <c r="B14" i="2"/>
  <c r="B16" i="2"/>
  <c r="B11" i="4" l="1"/>
  <c r="B13" i="4" s="1"/>
  <c r="B14" i="4" s="1"/>
  <c r="B5" i="6" l="1"/>
  <c r="B6" i="6" s="1"/>
  <c r="B5" i="5"/>
  <c r="B6" i="5" s="1"/>
  <c r="B6" i="7"/>
  <c r="B16" i="5" l="1"/>
  <c r="B15" i="5"/>
  <c r="B14" i="5"/>
  <c r="B14" i="6"/>
  <c r="B15" i="6"/>
  <c r="B16" i="6"/>
  <c r="B15" i="7"/>
  <c r="B14" i="7"/>
  <c r="B16" i="7"/>
</calcChain>
</file>

<file path=xl/sharedStrings.xml><?xml version="1.0" encoding="utf-8"?>
<sst xmlns="http://schemas.openxmlformats.org/spreadsheetml/2006/main" count="163" uniqueCount="62">
  <si>
    <t>Base yield</t>
  </si>
  <si>
    <t>year</t>
  </si>
  <si>
    <t>APR</t>
  </si>
  <si>
    <t>Capital recovery period</t>
  </si>
  <si>
    <t>Annual cost of practice</t>
  </si>
  <si>
    <t>Total cost for the practice</t>
  </si>
  <si>
    <t>Total value of added forage</t>
  </si>
  <si>
    <t>years of benefit from the practice</t>
  </si>
  <si>
    <t>recovery period X annualized cost</t>
  </si>
  <si>
    <t>total value - total cost</t>
  </si>
  <si>
    <t>Cost:Benefit ratio</t>
  </si>
  <si>
    <t>Comments</t>
  </si>
  <si>
    <t>Some improvement practices have shorter or longer response periods. Anything that provides a benefit beyond 20 years of implementation still needs to pay for any cash outlays in a much shorter period of time. Degree of response may increase or decline over time. Another pattern is increasing response for a few years with peak yield increase coming a few years after implementation followed by a declining annual repsonse. You need to have some idea of the response pattern to effectively use this worksheet.</t>
  </si>
  <si>
    <t>one-time cost/acre to implement the practice</t>
  </si>
  <si>
    <t>Annualized return on investment</t>
  </si>
  <si>
    <t>Benefit of the practice above cost</t>
  </si>
  <si>
    <t>This is your added return per dollar invested on the practice</t>
  </si>
  <si>
    <t>interest charged or expected return on money invested</t>
  </si>
  <si>
    <t>annual cost + interest or standard rate of return on investments</t>
  </si>
  <si>
    <t>Calculated in lower part of worksheet based on response expected</t>
  </si>
  <si>
    <t>expected lb/acre yield before implementing the new practice</t>
  </si>
  <si>
    <t>added value of total additional forage produced for life of practice on 1 acre</t>
  </si>
  <si>
    <t>Additional AUD to be harvested</t>
  </si>
  <si>
    <t>Value of an additional AUD to your ranch</t>
  </si>
  <si>
    <t>fair market value for output of one standard animal unit day</t>
  </si>
  <si>
    <t>One time per acre cost for practice</t>
  </si>
  <si>
    <t>Annual R &amp; M as % of initial capital cost</t>
  </si>
  <si>
    <t>enter a % of the original capital cost to assign for annual R &amp; M</t>
  </si>
  <si>
    <t>Additional Repair &amp; Maintenance</t>
  </si>
  <si>
    <t>original capital cost (B10) x annual operating cost (B14)</t>
  </si>
  <si>
    <t>Cow</t>
  </si>
  <si>
    <t>Yearling</t>
  </si>
  <si>
    <t>Ewe</t>
  </si>
  <si>
    <t>Animal live weight</t>
  </si>
  <si>
    <t>lb/hd</t>
  </si>
  <si>
    <t>Target utilization rate</t>
  </si>
  <si>
    <t>as % of weight</t>
  </si>
  <si>
    <t>Daily forage consumption</t>
  </si>
  <si>
    <t>lb/hd/day</t>
  </si>
  <si>
    <t>Annual forage consumption</t>
  </si>
  <si>
    <t>lb/hd/year</t>
  </si>
  <si>
    <t>animals/year</t>
  </si>
  <si>
    <t>Gross return per animal</t>
  </si>
  <si>
    <t>$ /animal /year</t>
  </si>
  <si>
    <t>Operating cost per animal</t>
  </si>
  <si>
    <t>Gross margin / animal</t>
  </si>
  <si>
    <t>additional stocking per 780 lb of forage</t>
  </si>
  <si>
    <t>Added value per 780 lb of forage</t>
  </si>
  <si>
    <t>$ / added AUM</t>
  </si>
  <si>
    <t>Added value / AUD</t>
  </si>
  <si>
    <t>$ / added AUD</t>
  </si>
  <si>
    <t>annual increased AUD benefit</t>
  </si>
  <si>
    <t>annual % increase above current</t>
  </si>
  <si>
    <t>Cost of establishment</t>
  </si>
  <si>
    <t>Gross margin/ added AUD</t>
  </si>
  <si>
    <t>Buffalo</t>
  </si>
  <si>
    <t>expected AUD/A yield before implementing the new practice</t>
  </si>
  <si>
    <t>fair market gross margin value for output of one standard animal unit day</t>
  </si>
  <si>
    <t>Total value of added harvested AUDs/acre</t>
  </si>
  <si>
    <t>added value of total additional AUDs produced for life of practice on 1 acre</t>
  </si>
  <si>
    <t>This is a simple gross margin calculator that you can use to estimate the GM value per additional AUD generated on your farm or ranch. Just fill in the appropriate blue font cells with your own information. Gross margin is what is left over to pay overhead costs after operating expenses have been deducted. There is an assumption that the overall overheads on the ranch will not increase substantially in response to implementing the practice being implemented in the analysis.</t>
  </si>
  <si>
    <t>Use this calculator to determine the cost:benefit ratio for any practice that increases annual forage yield over a period of time. Enter your information into the blue font cells in the top block and also the projected % increase in forage yield in succeeding years in C17 thru C36. If you don't have an estimate for the response, why are you doing the improvement practice in the first place?? You can adjust the capital recovery period to determine how many years it will take to cash flow the project. Use the 'Value of added animal product' calculator to get an estimate for cell B5.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</si>
</sst>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164" formatCode="0.0%"/>
    <numFmt numFmtId="165" formatCode="_(&quot;$&quot;* #,##0_);_(&quot;$&quot;* \(#,##0\);_(&quot;$&quot;* &quot;-&quot;??_);_(@_)"/>
    <numFmt numFmtId="166" formatCode="0.0"/>
    <numFmt numFmtId="167" formatCode="&quot;$&quot;#,##0.00"/>
    <numFmt numFmtId="168" formatCode="&quot;$&quot;#,##0"/>
  </numFmts>
  <fonts count="18" x14ac:knownFonts="1">
    <font>
      <sz val="10"/>
      <name val="Arial"/>
    </font>
    <font>
      <sz val="10"/>
      <name val="Arial"/>
      <family val="2"/>
    </font>
    <font>
      <b/>
      <sz val="10"/>
      <name val="Arial"/>
      <family val="2"/>
    </font>
    <font>
      <sz val="10"/>
      <color indexed="18"/>
      <name val="Arial"/>
      <family val="2"/>
    </font>
    <font>
      <b/>
      <sz val="10"/>
      <color indexed="10"/>
      <name val="Arial"/>
      <family val="2"/>
    </font>
    <font>
      <b/>
      <sz val="10"/>
      <color indexed="8"/>
      <name val="Arial"/>
      <family val="2"/>
    </font>
    <font>
      <sz val="8"/>
      <name val="Arial"/>
      <family val="2"/>
    </font>
    <font>
      <b/>
      <sz val="10"/>
      <color indexed="58"/>
      <name val="Arial"/>
      <family val="2"/>
    </font>
    <font>
      <i/>
      <sz val="10"/>
      <name val="Arial"/>
      <family val="2"/>
    </font>
    <font>
      <b/>
      <i/>
      <sz val="10"/>
      <name val="Arial"/>
      <family val="2"/>
    </font>
    <font>
      <sz val="10"/>
      <color rgb="FF00B050"/>
      <name val="Arial"/>
      <family val="2"/>
    </font>
    <font>
      <b/>
      <sz val="10"/>
      <color rgb="FFC00000"/>
      <name val="Arial"/>
      <family val="2"/>
    </font>
    <font>
      <sz val="10"/>
      <color rgb="FF0070C0"/>
      <name val="Arial"/>
      <family val="2"/>
    </font>
    <font>
      <b/>
      <u/>
      <sz val="10"/>
      <name val="Arial"/>
      <family val="2"/>
    </font>
    <font>
      <b/>
      <sz val="11"/>
      <color theme="1"/>
      <name val="Calibri"/>
      <family val="2"/>
      <scheme val="minor"/>
    </font>
    <font>
      <b/>
      <u val="singleAccounting"/>
      <sz val="11"/>
      <color theme="1"/>
      <name val="Calibri"/>
      <family val="2"/>
      <scheme val="minor"/>
    </font>
    <font>
      <sz val="11"/>
      <color rgb="FF0070C0"/>
      <name val="Calibri"/>
      <family val="2"/>
      <scheme val="minor"/>
    </font>
    <font>
      <b/>
      <sz val="10"/>
      <color rgb="FF00B050"/>
      <name val="Arial"/>
      <family val="2"/>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44" fontId="0" fillId="0" borderId="0" xfId="1" applyFont="1"/>
    <xf numFmtId="44" fontId="0" fillId="0" borderId="0" xfId="0" applyNumberFormat="1"/>
    <xf numFmtId="0" fontId="2" fillId="0" borderId="0" xfId="0" applyFont="1" applyAlignment="1">
      <alignment horizontal="center" wrapText="1"/>
    </xf>
    <xf numFmtId="0" fontId="3" fillId="0" borderId="0" xfId="0" applyFont="1"/>
    <xf numFmtId="44" fontId="3" fillId="0" borderId="0" xfId="1" applyFont="1"/>
    <xf numFmtId="9" fontId="3" fillId="0" borderId="0" xfId="2" applyFont="1"/>
    <xf numFmtId="1" fontId="3" fillId="0" borderId="0" xfId="2" applyNumberFormat="1" applyFont="1"/>
    <xf numFmtId="44" fontId="4" fillId="0" borderId="0" xfId="1" applyFont="1"/>
    <xf numFmtId="39" fontId="5" fillId="0" borderId="0" xfId="1" applyNumberFormat="1" applyFont="1"/>
    <xf numFmtId="8" fontId="0" fillId="0" borderId="0" xfId="0" applyNumberFormat="1"/>
    <xf numFmtId="0" fontId="0" fillId="0" borderId="0" xfId="0" applyAlignment="1">
      <alignment horizontal="right"/>
    </xf>
    <xf numFmtId="164" fontId="5" fillId="0" borderId="0" xfId="2" applyNumberFormat="1" applyFont="1"/>
    <xf numFmtId="0" fontId="1" fillId="0" borderId="0" xfId="0" applyFont="1" applyAlignment="1">
      <alignment horizontal="right"/>
    </xf>
    <xf numFmtId="44" fontId="3" fillId="0" borderId="0" xfId="1" applyNumberFormat="1" applyFont="1"/>
    <xf numFmtId="8" fontId="0" fillId="0" borderId="0" xfId="1" applyNumberFormat="1" applyFont="1"/>
    <xf numFmtId="1" fontId="11" fillId="0" borderId="0" xfId="0" applyNumberFormat="1" applyFont="1"/>
    <xf numFmtId="165" fontId="2" fillId="0" borderId="0" xfId="1" applyNumberFormat="1" applyFont="1"/>
    <xf numFmtId="165" fontId="5" fillId="0" borderId="0" xfId="1" applyNumberFormat="1" applyFont="1"/>
    <xf numFmtId="0" fontId="8" fillId="0" borderId="0" xfId="0" applyFont="1"/>
    <xf numFmtId="9" fontId="12" fillId="0" borderId="0" xfId="2" applyFont="1"/>
    <xf numFmtId="0" fontId="13" fillId="0" borderId="0" xfId="0" applyFont="1" applyAlignment="1">
      <alignment horizontal="center"/>
    </xf>
    <xf numFmtId="0" fontId="1" fillId="0" borderId="0" xfId="0" applyFont="1"/>
    <xf numFmtId="1" fontId="0" fillId="0" borderId="0" xfId="0" applyNumberFormat="1"/>
    <xf numFmtId="2" fontId="11" fillId="0" borderId="0" xfId="0" applyNumberFormat="1" applyFont="1"/>
    <xf numFmtId="2" fontId="0" fillId="0" borderId="0" xfId="0" applyNumberFormat="1"/>
    <xf numFmtId="165" fontId="0" fillId="0" borderId="0" xfId="1" applyNumberFormat="1" applyFont="1"/>
    <xf numFmtId="44" fontId="11" fillId="0" borderId="0" xfId="0" applyNumberFormat="1" applyFont="1"/>
    <xf numFmtId="1" fontId="3" fillId="0" borderId="0" xfId="0" applyNumberFormat="1" applyFont="1"/>
    <xf numFmtId="166" fontId="0" fillId="0" borderId="0" xfId="0" applyNumberFormat="1"/>
    <xf numFmtId="167" fontId="15" fillId="0" borderId="0" xfId="1" applyNumberFormat="1" applyFont="1" applyAlignment="1">
      <alignment horizontal="center"/>
    </xf>
    <xf numFmtId="168" fontId="14" fillId="0" borderId="0" xfId="0" applyNumberFormat="1" applyFont="1"/>
    <xf numFmtId="9" fontId="16" fillId="0" borderId="0" xfId="2" applyFont="1"/>
    <xf numFmtId="8" fontId="3" fillId="0" borderId="0" xfId="1" applyNumberFormat="1" applyFont="1"/>
    <xf numFmtId="0" fontId="8" fillId="0" borderId="0" xfId="0" applyFont="1"/>
    <xf numFmtId="0" fontId="0" fillId="0" borderId="0" xfId="0" applyAlignment="1"/>
    <xf numFmtId="0" fontId="10" fillId="0" borderId="0" xfId="0" applyFont="1" applyAlignment="1">
      <alignment vertical="top" wrapText="1"/>
    </xf>
    <xf numFmtId="0" fontId="9" fillId="0" borderId="0" xfId="0" applyFont="1"/>
    <xf numFmtId="0" fontId="7"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center"/>
    </xf>
    <xf numFmtId="165" fontId="12" fillId="0" borderId="0" xfId="1" applyNumberFormat="1" applyFont="1"/>
    <xf numFmtId="44" fontId="12" fillId="0" borderId="0" xfId="1" applyFont="1"/>
    <xf numFmtId="0" fontId="12" fillId="0" borderId="0" xfId="0" applyFont="1"/>
    <xf numFmtId="164" fontId="12" fillId="0" borderId="0" xfId="2" applyNumberFormat="1" applyFont="1"/>
    <xf numFmtId="0" fontId="17"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3" sqref="C3:D3"/>
    </sheetView>
  </sheetViews>
  <sheetFormatPr defaultRowHeight="12.75" x14ac:dyDescent="0.2"/>
  <cols>
    <col min="1" max="1" width="35.85546875" customWidth="1"/>
    <col min="2" max="2" width="10.28515625" bestFit="1" customWidth="1"/>
    <col min="3" max="3" width="67" customWidth="1"/>
    <col min="4" max="4" width="13.85546875" customWidth="1"/>
  </cols>
  <sheetData>
    <row r="1" spans="1:4" ht="73.5" customHeight="1" x14ac:dyDescent="0.2">
      <c r="A1" s="38" t="s">
        <v>61</v>
      </c>
      <c r="B1" s="38"/>
      <c r="C1" s="38"/>
      <c r="D1" s="38"/>
    </row>
    <row r="2" spans="1:4" ht="8.25" customHeight="1" x14ac:dyDescent="0.2">
      <c r="A2" s="38"/>
      <c r="B2" s="38"/>
      <c r="C2" s="38"/>
      <c r="D2" s="38"/>
    </row>
    <row r="3" spans="1:4" x14ac:dyDescent="0.2">
      <c r="A3" s="11" t="s">
        <v>0</v>
      </c>
      <c r="B3" s="4">
        <v>60</v>
      </c>
      <c r="C3" s="34" t="s">
        <v>56</v>
      </c>
      <c r="D3" s="34"/>
    </row>
    <row r="4" spans="1:4" x14ac:dyDescent="0.2">
      <c r="A4" s="13" t="s">
        <v>22</v>
      </c>
      <c r="B4" s="16">
        <f>D40</f>
        <v>201</v>
      </c>
      <c r="C4" s="34" t="s">
        <v>19</v>
      </c>
      <c r="D4" s="34"/>
    </row>
    <row r="5" spans="1:4" x14ac:dyDescent="0.2">
      <c r="A5" s="13" t="s">
        <v>23</v>
      </c>
      <c r="B5" s="5">
        <v>1.76</v>
      </c>
      <c r="C5" s="34" t="s">
        <v>57</v>
      </c>
      <c r="D5" s="34"/>
    </row>
    <row r="6" spans="1:4" x14ac:dyDescent="0.2">
      <c r="A6" s="11" t="s">
        <v>58</v>
      </c>
      <c r="B6" s="17">
        <f>B5*B4</f>
        <v>353.76</v>
      </c>
      <c r="C6" s="34" t="s">
        <v>59</v>
      </c>
      <c r="D6" s="34"/>
    </row>
    <row r="7" spans="1:4" x14ac:dyDescent="0.2">
      <c r="A7" s="13" t="s">
        <v>25</v>
      </c>
      <c r="B7" s="14">
        <v>160</v>
      </c>
      <c r="C7" s="34" t="s">
        <v>13</v>
      </c>
      <c r="D7" s="34"/>
    </row>
    <row r="8" spans="1:4" x14ac:dyDescent="0.2">
      <c r="A8" s="11" t="s">
        <v>2</v>
      </c>
      <c r="B8" s="6">
        <v>0</v>
      </c>
      <c r="C8" s="34" t="s">
        <v>17</v>
      </c>
      <c r="D8" s="34"/>
    </row>
    <row r="9" spans="1:4" x14ac:dyDescent="0.2">
      <c r="A9" s="11" t="s">
        <v>3</v>
      </c>
      <c r="B9" s="7">
        <v>5</v>
      </c>
      <c r="C9" s="34" t="s">
        <v>7</v>
      </c>
      <c r="D9" s="34"/>
    </row>
    <row r="10" spans="1:4" x14ac:dyDescent="0.2">
      <c r="A10" s="11" t="s">
        <v>4</v>
      </c>
      <c r="B10" s="15">
        <f>PMT(B8,B9,-B7)</f>
        <v>32</v>
      </c>
      <c r="C10" s="34" t="s">
        <v>18</v>
      </c>
      <c r="D10" s="34"/>
    </row>
    <row r="11" spans="1:4" x14ac:dyDescent="0.2">
      <c r="A11" s="11" t="s">
        <v>26</v>
      </c>
      <c r="B11" s="20">
        <v>0.06</v>
      </c>
      <c r="C11" s="34" t="s">
        <v>27</v>
      </c>
      <c r="D11" s="34"/>
    </row>
    <row r="12" spans="1:4" x14ac:dyDescent="0.2">
      <c r="A12" s="11" t="s">
        <v>28</v>
      </c>
      <c r="B12" s="15">
        <f>B7*B11</f>
        <v>9.6</v>
      </c>
      <c r="C12" s="34" t="s">
        <v>29</v>
      </c>
      <c r="D12" s="34"/>
    </row>
    <row r="13" spans="1:4" x14ac:dyDescent="0.2">
      <c r="A13" s="11" t="s">
        <v>5</v>
      </c>
      <c r="B13" s="8">
        <f>(B12+B10)*B9</f>
        <v>208</v>
      </c>
      <c r="C13" s="34" t="s">
        <v>8</v>
      </c>
      <c r="D13" s="34"/>
    </row>
    <row r="14" spans="1:4" x14ac:dyDescent="0.2">
      <c r="A14" s="11" t="s">
        <v>15</v>
      </c>
      <c r="B14" s="18">
        <f>B6-B13</f>
        <v>145.76</v>
      </c>
      <c r="C14" s="34" t="s">
        <v>9</v>
      </c>
      <c r="D14" s="34"/>
    </row>
    <row r="15" spans="1:4" x14ac:dyDescent="0.2">
      <c r="A15" s="11" t="s">
        <v>10</v>
      </c>
      <c r="B15" s="9">
        <f>B6/B13</f>
        <v>1.7007692307692308</v>
      </c>
      <c r="C15" s="37" t="s">
        <v>16</v>
      </c>
      <c r="D15" s="37"/>
    </row>
    <row r="16" spans="1:4" x14ac:dyDescent="0.2">
      <c r="A16" s="11" t="s">
        <v>14</v>
      </c>
      <c r="B16" s="12">
        <f>((B6-B13)/B13)/B9</f>
        <v>0.14015384615384613</v>
      </c>
      <c r="C16" s="37" t="s">
        <v>14</v>
      </c>
      <c r="D16" s="37"/>
    </row>
    <row r="17" spans="1:4" x14ac:dyDescent="0.2">
      <c r="A17" s="35"/>
      <c r="B17" s="35"/>
      <c r="C17" s="35"/>
      <c r="D17" s="35"/>
    </row>
    <row r="18" spans="1:4" s="3" customFormat="1" ht="41.25" customHeight="1" x14ac:dyDescent="0.2">
      <c r="A18" s="3" t="s">
        <v>11</v>
      </c>
      <c r="B18" s="3" t="s">
        <v>1</v>
      </c>
      <c r="C18" s="3" t="s">
        <v>52</v>
      </c>
      <c r="D18" s="3" t="s">
        <v>51</v>
      </c>
    </row>
    <row r="19" spans="1:4" x14ac:dyDescent="0.2">
      <c r="A19" s="36" t="s">
        <v>12</v>
      </c>
      <c r="B19">
        <v>1</v>
      </c>
      <c r="C19" s="6">
        <v>0.25</v>
      </c>
      <c r="D19">
        <f>C19*$B$3</f>
        <v>15</v>
      </c>
    </row>
    <row r="20" spans="1:4" x14ac:dyDescent="0.2">
      <c r="A20" s="36"/>
      <c r="B20">
        <v>2</v>
      </c>
      <c r="C20" s="6">
        <v>0.5</v>
      </c>
      <c r="D20">
        <f t="shared" ref="D20:D38" si="0">C20*$B$3</f>
        <v>30</v>
      </c>
    </row>
    <row r="21" spans="1:4" x14ac:dyDescent="0.2">
      <c r="A21" s="36"/>
      <c r="B21">
        <v>3</v>
      </c>
      <c r="C21" s="6">
        <v>0.7</v>
      </c>
      <c r="D21">
        <f t="shared" si="0"/>
        <v>42</v>
      </c>
    </row>
    <row r="22" spans="1:4" x14ac:dyDescent="0.2">
      <c r="A22" s="36"/>
      <c r="B22">
        <v>4</v>
      </c>
      <c r="C22" s="6">
        <v>0.9</v>
      </c>
      <c r="D22">
        <f t="shared" si="0"/>
        <v>54</v>
      </c>
    </row>
    <row r="23" spans="1:4" x14ac:dyDescent="0.2">
      <c r="A23" s="36"/>
      <c r="B23">
        <v>5</v>
      </c>
      <c r="C23" s="6">
        <v>1</v>
      </c>
      <c r="D23">
        <f t="shared" si="0"/>
        <v>60</v>
      </c>
    </row>
    <row r="24" spans="1:4" x14ac:dyDescent="0.2">
      <c r="A24" s="36"/>
      <c r="B24">
        <v>6</v>
      </c>
      <c r="C24" s="6"/>
      <c r="D24">
        <f t="shared" si="0"/>
        <v>0</v>
      </c>
    </row>
    <row r="25" spans="1:4" x14ac:dyDescent="0.2">
      <c r="A25" s="36"/>
      <c r="B25">
        <v>7</v>
      </c>
      <c r="C25" s="6"/>
      <c r="D25">
        <f t="shared" si="0"/>
        <v>0</v>
      </c>
    </row>
    <row r="26" spans="1:4" x14ac:dyDescent="0.2">
      <c r="A26" s="36"/>
      <c r="B26">
        <v>8</v>
      </c>
      <c r="C26" s="6"/>
      <c r="D26">
        <f t="shared" si="0"/>
        <v>0</v>
      </c>
    </row>
    <row r="27" spans="1:4" x14ac:dyDescent="0.2">
      <c r="A27" s="36"/>
      <c r="B27">
        <v>9</v>
      </c>
      <c r="C27" s="6"/>
      <c r="D27">
        <f t="shared" si="0"/>
        <v>0</v>
      </c>
    </row>
    <row r="28" spans="1:4" x14ac:dyDescent="0.2">
      <c r="A28" s="36"/>
      <c r="B28">
        <v>10</v>
      </c>
      <c r="C28" s="6"/>
      <c r="D28">
        <f t="shared" si="0"/>
        <v>0</v>
      </c>
    </row>
    <row r="29" spans="1:4" x14ac:dyDescent="0.2">
      <c r="A29" s="36"/>
      <c r="B29">
        <v>11</v>
      </c>
      <c r="C29" s="6"/>
      <c r="D29">
        <f t="shared" si="0"/>
        <v>0</v>
      </c>
    </row>
    <row r="30" spans="1:4" x14ac:dyDescent="0.2">
      <c r="A30" s="36"/>
      <c r="B30">
        <v>12</v>
      </c>
      <c r="C30" s="6"/>
      <c r="D30">
        <f t="shared" si="0"/>
        <v>0</v>
      </c>
    </row>
    <row r="31" spans="1:4" x14ac:dyDescent="0.2">
      <c r="A31" s="36"/>
      <c r="B31">
        <v>13</v>
      </c>
      <c r="C31" s="6"/>
      <c r="D31">
        <f t="shared" si="0"/>
        <v>0</v>
      </c>
    </row>
    <row r="32" spans="1:4" x14ac:dyDescent="0.2">
      <c r="A32" s="36"/>
      <c r="B32">
        <v>14</v>
      </c>
      <c r="C32" s="6"/>
      <c r="D32">
        <f t="shared" si="0"/>
        <v>0</v>
      </c>
    </row>
    <row r="33" spans="1:4" x14ac:dyDescent="0.2">
      <c r="A33" s="36"/>
      <c r="B33">
        <v>15</v>
      </c>
      <c r="C33" s="6"/>
      <c r="D33">
        <f t="shared" si="0"/>
        <v>0</v>
      </c>
    </row>
    <row r="34" spans="1:4" x14ac:dyDescent="0.2">
      <c r="A34" s="36"/>
      <c r="B34">
        <v>16</v>
      </c>
      <c r="C34" s="6"/>
      <c r="D34">
        <f t="shared" si="0"/>
        <v>0</v>
      </c>
    </row>
    <row r="35" spans="1:4" x14ac:dyDescent="0.2">
      <c r="A35" s="36"/>
      <c r="B35">
        <v>17</v>
      </c>
      <c r="C35" s="6"/>
      <c r="D35">
        <f t="shared" si="0"/>
        <v>0</v>
      </c>
    </row>
    <row r="36" spans="1:4" x14ac:dyDescent="0.2">
      <c r="A36" s="36"/>
      <c r="B36">
        <v>18</v>
      </c>
      <c r="C36" s="6"/>
      <c r="D36">
        <f t="shared" si="0"/>
        <v>0</v>
      </c>
    </row>
    <row r="37" spans="1:4" x14ac:dyDescent="0.2">
      <c r="A37" s="36"/>
      <c r="B37">
        <v>19</v>
      </c>
      <c r="C37" s="6"/>
      <c r="D37">
        <f t="shared" si="0"/>
        <v>0</v>
      </c>
    </row>
    <row r="38" spans="1:4" x14ac:dyDescent="0.2">
      <c r="A38" s="36"/>
      <c r="B38">
        <v>20</v>
      </c>
      <c r="C38" s="6"/>
      <c r="D38">
        <f t="shared" si="0"/>
        <v>0</v>
      </c>
    </row>
    <row r="40" spans="1:4" x14ac:dyDescent="0.2">
      <c r="D40">
        <f>SUM(D19:D38)</f>
        <v>201</v>
      </c>
    </row>
  </sheetData>
  <mergeCells count="18">
    <mergeCell ref="C6:D6"/>
    <mergeCell ref="C7:D7"/>
    <mergeCell ref="C8:D8"/>
    <mergeCell ref="C9:D9"/>
    <mergeCell ref="A1:D1"/>
    <mergeCell ref="A2:D2"/>
    <mergeCell ref="C5:D5"/>
    <mergeCell ref="C3:D3"/>
    <mergeCell ref="C4:D4"/>
    <mergeCell ref="C14:D14"/>
    <mergeCell ref="A17:D17"/>
    <mergeCell ref="A19:A38"/>
    <mergeCell ref="C10:D10"/>
    <mergeCell ref="C13:D13"/>
    <mergeCell ref="C15:D15"/>
    <mergeCell ref="C16:D16"/>
    <mergeCell ref="C11:D11"/>
    <mergeCell ref="C12:D12"/>
  </mergeCells>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sqref="A1:D1"/>
    </sheetView>
  </sheetViews>
  <sheetFormatPr defaultRowHeight="12.75" x14ac:dyDescent="0.2"/>
  <cols>
    <col min="1" max="1" width="35.85546875" customWidth="1"/>
    <col min="2" max="2" width="11" customWidth="1"/>
    <col min="3" max="3" width="15" customWidth="1"/>
    <col min="4" max="4" width="49.7109375" customWidth="1"/>
  </cols>
  <sheetData>
    <row r="1" spans="1:4" ht="74.25" customHeight="1" x14ac:dyDescent="0.2">
      <c r="A1" s="38" t="s">
        <v>61</v>
      </c>
      <c r="B1" s="38"/>
      <c r="C1" s="38"/>
      <c r="D1" s="38"/>
    </row>
    <row r="2" spans="1:4" ht="8.25" customHeight="1" x14ac:dyDescent="0.2">
      <c r="A2" s="38"/>
      <c r="B2" s="38"/>
      <c r="C2" s="38"/>
      <c r="D2" s="38"/>
    </row>
    <row r="3" spans="1:4" x14ac:dyDescent="0.2">
      <c r="A3" s="11" t="s">
        <v>0</v>
      </c>
      <c r="B3" s="4">
        <v>40</v>
      </c>
      <c r="C3" s="34" t="s">
        <v>20</v>
      </c>
      <c r="D3" s="34"/>
    </row>
    <row r="4" spans="1:4" x14ac:dyDescent="0.2">
      <c r="A4" s="13" t="s">
        <v>22</v>
      </c>
      <c r="B4" s="16">
        <f>D40</f>
        <v>600</v>
      </c>
      <c r="C4" s="34" t="s">
        <v>19</v>
      </c>
      <c r="D4" s="34"/>
    </row>
    <row r="5" spans="1:4" x14ac:dyDescent="0.2">
      <c r="A5" s="13" t="s">
        <v>23</v>
      </c>
      <c r="B5" s="33">
        <v>1.76</v>
      </c>
      <c r="C5" s="34" t="s">
        <v>24</v>
      </c>
      <c r="D5" s="34"/>
    </row>
    <row r="6" spans="1:4" x14ac:dyDescent="0.2">
      <c r="A6" s="11" t="s">
        <v>6</v>
      </c>
      <c r="B6" s="17">
        <f>B5*B4</f>
        <v>1056</v>
      </c>
      <c r="C6" s="34" t="s">
        <v>21</v>
      </c>
      <c r="D6" s="34"/>
    </row>
    <row r="7" spans="1:4" x14ac:dyDescent="0.2">
      <c r="A7" s="13" t="s">
        <v>25</v>
      </c>
      <c r="B7" s="14">
        <v>675</v>
      </c>
      <c r="C7" s="34" t="s">
        <v>13</v>
      </c>
      <c r="D7" s="34"/>
    </row>
    <row r="8" spans="1:4" x14ac:dyDescent="0.2">
      <c r="A8" s="11" t="s">
        <v>2</v>
      </c>
      <c r="B8" s="6">
        <v>0</v>
      </c>
      <c r="C8" s="34" t="s">
        <v>17</v>
      </c>
      <c r="D8" s="34"/>
    </row>
    <row r="9" spans="1:4" x14ac:dyDescent="0.2">
      <c r="A9" s="11" t="s">
        <v>3</v>
      </c>
      <c r="B9" s="7">
        <v>10</v>
      </c>
      <c r="C9" s="34" t="s">
        <v>7</v>
      </c>
      <c r="D9" s="34"/>
    </row>
    <row r="10" spans="1:4" x14ac:dyDescent="0.2">
      <c r="A10" s="11" t="s">
        <v>4</v>
      </c>
      <c r="B10" s="15">
        <f>PMT(B8,B9,-B7)</f>
        <v>67.5</v>
      </c>
      <c r="C10" s="34" t="s">
        <v>18</v>
      </c>
      <c r="D10" s="34"/>
    </row>
    <row r="11" spans="1:4" x14ac:dyDescent="0.2">
      <c r="A11" s="11" t="s">
        <v>26</v>
      </c>
      <c r="B11" s="20">
        <v>0.02</v>
      </c>
      <c r="C11" s="34" t="s">
        <v>27</v>
      </c>
      <c r="D11" s="34"/>
    </row>
    <row r="12" spans="1:4" x14ac:dyDescent="0.2">
      <c r="A12" s="11" t="s">
        <v>28</v>
      </c>
      <c r="B12" s="15">
        <f>B7*B11</f>
        <v>13.5</v>
      </c>
      <c r="C12" s="34" t="s">
        <v>29</v>
      </c>
      <c r="D12" s="34"/>
    </row>
    <row r="13" spans="1:4" x14ac:dyDescent="0.2">
      <c r="A13" s="11" t="s">
        <v>5</v>
      </c>
      <c r="B13" s="8">
        <f>(B12+B10)*B9</f>
        <v>810</v>
      </c>
      <c r="C13" s="34" t="s">
        <v>8</v>
      </c>
      <c r="D13" s="34"/>
    </row>
    <row r="14" spans="1:4" x14ac:dyDescent="0.2">
      <c r="A14" s="11" t="s">
        <v>15</v>
      </c>
      <c r="B14" s="18">
        <f>B6-B13</f>
        <v>246</v>
      </c>
      <c r="C14" s="34" t="s">
        <v>9</v>
      </c>
      <c r="D14" s="34"/>
    </row>
    <row r="15" spans="1:4" x14ac:dyDescent="0.2">
      <c r="A15" s="11" t="s">
        <v>10</v>
      </c>
      <c r="B15" s="9">
        <f>B6/B13</f>
        <v>1.3037037037037038</v>
      </c>
      <c r="C15" s="37" t="s">
        <v>16</v>
      </c>
      <c r="D15" s="37"/>
    </row>
    <row r="16" spans="1:4" x14ac:dyDescent="0.2">
      <c r="A16" s="11" t="s">
        <v>14</v>
      </c>
      <c r="B16" s="12">
        <f>((B6-B13)/B13)/B9</f>
        <v>3.037037037037037E-2</v>
      </c>
      <c r="C16" s="37" t="s">
        <v>14</v>
      </c>
      <c r="D16" s="37"/>
    </row>
    <row r="17" spans="1:4" x14ac:dyDescent="0.2">
      <c r="A17" s="35"/>
      <c r="B17" s="35"/>
      <c r="C17" s="35"/>
      <c r="D17" s="35"/>
    </row>
    <row r="18" spans="1:4" s="3" customFormat="1" ht="41.25" customHeight="1" x14ac:dyDescent="0.2">
      <c r="A18" s="3" t="s">
        <v>11</v>
      </c>
      <c r="B18" s="3" t="s">
        <v>1</v>
      </c>
      <c r="C18" s="3" t="s">
        <v>52</v>
      </c>
      <c r="D18" s="3" t="s">
        <v>51</v>
      </c>
    </row>
    <row r="19" spans="1:4" x14ac:dyDescent="0.2">
      <c r="A19" s="36" t="s">
        <v>12</v>
      </c>
      <c r="B19">
        <v>1</v>
      </c>
      <c r="C19" s="6">
        <v>0.2</v>
      </c>
      <c r="D19">
        <f>C19*$B$3</f>
        <v>8</v>
      </c>
    </row>
    <row r="20" spans="1:4" x14ac:dyDescent="0.2">
      <c r="A20" s="36"/>
      <c r="B20">
        <v>2</v>
      </c>
      <c r="C20" s="6">
        <v>0.4</v>
      </c>
      <c r="D20">
        <f t="shared" ref="D20:D38" si="0">C20*$B$3</f>
        <v>16</v>
      </c>
    </row>
    <row r="21" spans="1:4" x14ac:dyDescent="0.2">
      <c r="A21" s="36"/>
      <c r="B21">
        <v>3</v>
      </c>
      <c r="C21" s="6">
        <v>0.6</v>
      </c>
      <c r="D21">
        <f t="shared" si="0"/>
        <v>24</v>
      </c>
    </row>
    <row r="22" spans="1:4" x14ac:dyDescent="0.2">
      <c r="A22" s="36"/>
      <c r="B22">
        <v>4</v>
      </c>
      <c r="C22" s="6">
        <v>0.8</v>
      </c>
      <c r="D22">
        <f t="shared" si="0"/>
        <v>32</v>
      </c>
    </row>
    <row r="23" spans="1:4" x14ac:dyDescent="0.2">
      <c r="A23" s="36"/>
      <c r="B23">
        <v>5</v>
      </c>
      <c r="C23" s="6">
        <v>1</v>
      </c>
      <c r="D23">
        <f t="shared" si="0"/>
        <v>40</v>
      </c>
    </row>
    <row r="24" spans="1:4" x14ac:dyDescent="0.2">
      <c r="A24" s="36"/>
      <c r="B24">
        <v>6</v>
      </c>
      <c r="C24" s="6">
        <v>1.25</v>
      </c>
      <c r="D24">
        <f t="shared" si="0"/>
        <v>50</v>
      </c>
    </row>
    <row r="25" spans="1:4" x14ac:dyDescent="0.2">
      <c r="A25" s="36"/>
      <c r="B25">
        <v>7</v>
      </c>
      <c r="C25" s="6">
        <v>1.5</v>
      </c>
      <c r="D25">
        <f t="shared" si="0"/>
        <v>60</v>
      </c>
    </row>
    <row r="26" spans="1:4" x14ac:dyDescent="0.2">
      <c r="A26" s="36"/>
      <c r="B26">
        <v>8</v>
      </c>
      <c r="C26" s="6">
        <v>1.75</v>
      </c>
      <c r="D26">
        <f t="shared" si="0"/>
        <v>70</v>
      </c>
    </row>
    <row r="27" spans="1:4" x14ac:dyDescent="0.2">
      <c r="A27" s="36"/>
      <c r="B27">
        <v>9</v>
      </c>
      <c r="C27" s="6">
        <v>2</v>
      </c>
      <c r="D27">
        <f t="shared" si="0"/>
        <v>80</v>
      </c>
    </row>
    <row r="28" spans="1:4" x14ac:dyDescent="0.2">
      <c r="A28" s="36"/>
      <c r="B28">
        <v>10</v>
      </c>
      <c r="C28" s="6">
        <v>2.5</v>
      </c>
      <c r="D28">
        <f t="shared" si="0"/>
        <v>100</v>
      </c>
    </row>
    <row r="29" spans="1:4" x14ac:dyDescent="0.2">
      <c r="A29" s="36"/>
      <c r="B29">
        <v>11</v>
      </c>
      <c r="C29" s="6">
        <v>3</v>
      </c>
      <c r="D29">
        <f t="shared" si="0"/>
        <v>120</v>
      </c>
    </row>
    <row r="30" spans="1:4" x14ac:dyDescent="0.2">
      <c r="A30" s="36"/>
      <c r="B30">
        <v>12</v>
      </c>
      <c r="C30" s="6">
        <v>0</v>
      </c>
      <c r="D30">
        <f t="shared" si="0"/>
        <v>0</v>
      </c>
    </row>
    <row r="31" spans="1:4" x14ac:dyDescent="0.2">
      <c r="A31" s="36"/>
      <c r="B31">
        <v>13</v>
      </c>
      <c r="C31" s="6">
        <v>0</v>
      </c>
      <c r="D31">
        <f t="shared" si="0"/>
        <v>0</v>
      </c>
    </row>
    <row r="32" spans="1:4" x14ac:dyDescent="0.2">
      <c r="A32" s="36"/>
      <c r="B32">
        <v>14</v>
      </c>
      <c r="C32" s="6">
        <v>0</v>
      </c>
      <c r="D32">
        <f t="shared" si="0"/>
        <v>0</v>
      </c>
    </row>
    <row r="33" spans="1:4" x14ac:dyDescent="0.2">
      <c r="A33" s="36"/>
      <c r="B33">
        <v>15</v>
      </c>
      <c r="C33" s="6">
        <v>0</v>
      </c>
      <c r="D33">
        <f t="shared" si="0"/>
        <v>0</v>
      </c>
    </row>
    <row r="34" spans="1:4" x14ac:dyDescent="0.2">
      <c r="A34" s="36"/>
      <c r="B34">
        <v>16</v>
      </c>
      <c r="C34" s="6">
        <v>0</v>
      </c>
      <c r="D34">
        <f t="shared" si="0"/>
        <v>0</v>
      </c>
    </row>
    <row r="35" spans="1:4" x14ac:dyDescent="0.2">
      <c r="A35" s="36"/>
      <c r="B35">
        <v>17</v>
      </c>
      <c r="C35" s="6">
        <v>0</v>
      </c>
      <c r="D35">
        <f t="shared" si="0"/>
        <v>0</v>
      </c>
    </row>
    <row r="36" spans="1:4" x14ac:dyDescent="0.2">
      <c r="A36" s="36"/>
      <c r="B36">
        <v>18</v>
      </c>
      <c r="C36" s="6">
        <v>0</v>
      </c>
      <c r="D36">
        <f t="shared" si="0"/>
        <v>0</v>
      </c>
    </row>
    <row r="37" spans="1:4" x14ac:dyDescent="0.2">
      <c r="A37" s="36"/>
      <c r="B37">
        <v>19</v>
      </c>
      <c r="C37" s="6">
        <v>0</v>
      </c>
      <c r="D37">
        <f t="shared" si="0"/>
        <v>0</v>
      </c>
    </row>
    <row r="38" spans="1:4" x14ac:dyDescent="0.2">
      <c r="A38" s="36"/>
      <c r="B38">
        <v>20</v>
      </c>
      <c r="C38" s="6">
        <v>0</v>
      </c>
      <c r="D38">
        <f t="shared" si="0"/>
        <v>0</v>
      </c>
    </row>
    <row r="40" spans="1:4" x14ac:dyDescent="0.2">
      <c r="D40">
        <f>SUM(D19:D38)</f>
        <v>600</v>
      </c>
    </row>
  </sheetData>
  <mergeCells count="18">
    <mergeCell ref="C6:D6"/>
    <mergeCell ref="A1:D1"/>
    <mergeCell ref="A2:D2"/>
    <mergeCell ref="C3:D3"/>
    <mergeCell ref="C4:D4"/>
    <mergeCell ref="C5:D5"/>
    <mergeCell ref="A19:A38"/>
    <mergeCell ref="C7:D7"/>
    <mergeCell ref="C8:D8"/>
    <mergeCell ref="C9:D9"/>
    <mergeCell ref="C10:D10"/>
    <mergeCell ref="C11:D11"/>
    <mergeCell ref="C12:D12"/>
    <mergeCell ref="C13:D13"/>
    <mergeCell ref="C14:D14"/>
    <mergeCell ref="C15:D15"/>
    <mergeCell ref="C16:D16"/>
    <mergeCell ref="A17:D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A2" sqref="A2:G2"/>
    </sheetView>
  </sheetViews>
  <sheetFormatPr defaultRowHeight="12.75" x14ac:dyDescent="0.2"/>
  <cols>
    <col min="1" max="1" width="35.85546875" customWidth="1"/>
    <col min="2" max="2" width="10.28515625" bestFit="1" customWidth="1"/>
    <col min="3" max="3" width="13.28515625" customWidth="1"/>
    <col min="4" max="4" width="13.85546875" customWidth="1"/>
    <col min="5" max="5" width="13.5703125" customWidth="1"/>
    <col min="6" max="6" width="12.85546875" customWidth="1"/>
    <col min="7" max="7" width="11.28515625" customWidth="1"/>
  </cols>
  <sheetData>
    <row r="1" spans="1:7" ht="73.5" customHeight="1" x14ac:dyDescent="0.2">
      <c r="A1" s="38" t="s">
        <v>61</v>
      </c>
      <c r="B1" s="38"/>
      <c r="C1" s="38"/>
      <c r="D1" s="38"/>
      <c r="E1" s="38"/>
      <c r="F1" s="38"/>
      <c r="G1" s="38"/>
    </row>
    <row r="2" spans="1:7" ht="8.25" customHeight="1" x14ac:dyDescent="0.2">
      <c r="A2" s="38"/>
      <c r="B2" s="38"/>
      <c r="C2" s="38"/>
      <c r="D2" s="38"/>
      <c r="E2" s="38"/>
      <c r="F2" s="38"/>
      <c r="G2" s="38"/>
    </row>
    <row r="3" spans="1:7" x14ac:dyDescent="0.2">
      <c r="A3" s="11" t="s">
        <v>0</v>
      </c>
      <c r="B3" s="28">
        <v>90</v>
      </c>
      <c r="C3" s="34" t="s">
        <v>20</v>
      </c>
      <c r="D3" s="34"/>
      <c r="E3" s="34"/>
      <c r="F3" s="34"/>
      <c r="G3" s="34"/>
    </row>
    <row r="4" spans="1:7" x14ac:dyDescent="0.2">
      <c r="A4" s="13" t="s">
        <v>22</v>
      </c>
      <c r="B4" s="16">
        <f>D40</f>
        <v>22.5</v>
      </c>
      <c r="C4" s="34" t="s">
        <v>19</v>
      </c>
      <c r="D4" s="34"/>
      <c r="E4" s="34"/>
      <c r="F4" s="34"/>
      <c r="G4" s="34"/>
    </row>
    <row r="5" spans="1:7" x14ac:dyDescent="0.2">
      <c r="A5" s="13" t="s">
        <v>23</v>
      </c>
      <c r="B5" s="5">
        <f>'Value of added animal product'!B14</f>
        <v>1.7579908675799087</v>
      </c>
      <c r="C5" s="34" t="s">
        <v>24</v>
      </c>
      <c r="D5" s="34"/>
      <c r="E5" s="34"/>
      <c r="F5" s="34"/>
      <c r="G5" s="34"/>
    </row>
    <row r="6" spans="1:7" x14ac:dyDescent="0.2">
      <c r="A6" s="11" t="s">
        <v>6</v>
      </c>
      <c r="B6" s="17">
        <f>B5*B4</f>
        <v>39.554794520547944</v>
      </c>
      <c r="C6" s="34" t="s">
        <v>21</v>
      </c>
      <c r="D6" s="34"/>
      <c r="E6" s="34"/>
      <c r="F6" s="34"/>
      <c r="G6" s="34"/>
    </row>
    <row r="7" spans="1:7" x14ac:dyDescent="0.2">
      <c r="A7" s="13" t="s">
        <v>25</v>
      </c>
      <c r="B7" s="14">
        <v>25</v>
      </c>
      <c r="C7" s="34" t="s">
        <v>13</v>
      </c>
      <c r="D7" s="34"/>
      <c r="E7" s="34"/>
      <c r="F7" s="34"/>
      <c r="G7" s="34"/>
    </row>
    <row r="8" spans="1:7" x14ac:dyDescent="0.2">
      <c r="A8" s="11" t="s">
        <v>2</v>
      </c>
      <c r="B8" s="6">
        <v>0</v>
      </c>
      <c r="C8" s="34" t="s">
        <v>17</v>
      </c>
      <c r="D8" s="34"/>
      <c r="E8" s="34"/>
      <c r="F8" s="34"/>
      <c r="G8" s="34"/>
    </row>
    <row r="9" spans="1:7" x14ac:dyDescent="0.2">
      <c r="A9" s="11" t="s">
        <v>3</v>
      </c>
      <c r="B9" s="7">
        <v>1</v>
      </c>
      <c r="C9" s="34" t="s">
        <v>7</v>
      </c>
      <c r="D9" s="34"/>
      <c r="E9" s="34"/>
      <c r="F9" s="34"/>
      <c r="G9" s="34"/>
    </row>
    <row r="10" spans="1:7" x14ac:dyDescent="0.2">
      <c r="A10" s="11" t="s">
        <v>4</v>
      </c>
      <c r="B10" s="15">
        <f>PMT(B8,B9,-B7)</f>
        <v>25</v>
      </c>
      <c r="C10" s="34" t="s">
        <v>18</v>
      </c>
      <c r="D10" s="34"/>
      <c r="E10" s="34"/>
      <c r="F10" s="34"/>
      <c r="G10" s="34"/>
    </row>
    <row r="11" spans="1:7" x14ac:dyDescent="0.2">
      <c r="A11" s="11" t="s">
        <v>26</v>
      </c>
      <c r="B11" s="20">
        <v>0</v>
      </c>
      <c r="C11" s="34" t="s">
        <v>27</v>
      </c>
      <c r="D11" s="34"/>
      <c r="E11" s="34"/>
      <c r="F11" s="34"/>
      <c r="G11" s="34"/>
    </row>
    <row r="12" spans="1:7" x14ac:dyDescent="0.2">
      <c r="A12" s="11" t="s">
        <v>28</v>
      </c>
      <c r="B12" s="15">
        <f>B7*B11</f>
        <v>0</v>
      </c>
      <c r="C12" s="34" t="s">
        <v>29</v>
      </c>
      <c r="D12" s="34"/>
      <c r="E12" s="34"/>
      <c r="F12" s="34"/>
      <c r="G12" s="34"/>
    </row>
    <row r="13" spans="1:7" x14ac:dyDescent="0.2">
      <c r="A13" s="11" t="s">
        <v>5</v>
      </c>
      <c r="B13" s="8">
        <f>(B12+B10)*B9</f>
        <v>25</v>
      </c>
      <c r="C13" s="34" t="s">
        <v>8</v>
      </c>
      <c r="D13" s="34"/>
      <c r="E13" s="34"/>
      <c r="F13" s="34"/>
      <c r="G13" s="34"/>
    </row>
    <row r="14" spans="1:7" x14ac:dyDescent="0.2">
      <c r="A14" s="11" t="s">
        <v>15</v>
      </c>
      <c r="B14" s="18">
        <f>B6-B13</f>
        <v>14.554794520547944</v>
      </c>
      <c r="C14" s="34" t="s">
        <v>9</v>
      </c>
      <c r="D14" s="34"/>
      <c r="E14" s="34"/>
      <c r="F14" s="34"/>
      <c r="G14" s="34"/>
    </row>
    <row r="15" spans="1:7" x14ac:dyDescent="0.2">
      <c r="A15" s="11" t="s">
        <v>10</v>
      </c>
      <c r="B15" s="9">
        <f>B6/B13</f>
        <v>1.5821917808219177</v>
      </c>
      <c r="C15" s="37" t="s">
        <v>16</v>
      </c>
      <c r="D15" s="37"/>
      <c r="E15" s="37"/>
      <c r="F15" s="37"/>
      <c r="G15" s="37"/>
    </row>
    <row r="16" spans="1:7" x14ac:dyDescent="0.2">
      <c r="A16" s="11" t="s">
        <v>14</v>
      </c>
      <c r="B16" s="12">
        <f>((B6-B13)/B13)/B9</f>
        <v>0.58219178082191769</v>
      </c>
      <c r="C16" s="37" t="s">
        <v>14</v>
      </c>
      <c r="D16" s="37"/>
      <c r="E16" s="37"/>
      <c r="F16" s="37"/>
      <c r="G16" s="37"/>
    </row>
    <row r="17" spans="1:7" x14ac:dyDescent="0.2">
      <c r="A17" s="35"/>
      <c r="B17" s="35"/>
      <c r="C17" s="35"/>
      <c r="D17" s="35"/>
      <c r="E17" s="35"/>
      <c r="F17" s="35"/>
      <c r="G17" s="35"/>
    </row>
    <row r="18" spans="1:7" s="3" customFormat="1" ht="41.25" customHeight="1" x14ac:dyDescent="0.2">
      <c r="A18" s="3" t="s">
        <v>11</v>
      </c>
      <c r="B18" s="3" t="s">
        <v>1</v>
      </c>
      <c r="C18" s="3" t="s">
        <v>52</v>
      </c>
      <c r="D18" s="3" t="s">
        <v>51</v>
      </c>
    </row>
    <row r="19" spans="1:7" x14ac:dyDescent="0.2">
      <c r="A19" s="36" t="s">
        <v>12</v>
      </c>
      <c r="B19">
        <v>1</v>
      </c>
      <c r="C19" s="6">
        <v>0.25</v>
      </c>
      <c r="D19" s="29">
        <f>C19*$B$3</f>
        <v>22.5</v>
      </c>
      <c r="E19" s="2"/>
      <c r="F19" s="2"/>
      <c r="G19" s="10"/>
    </row>
    <row r="20" spans="1:7" x14ac:dyDescent="0.2">
      <c r="A20" s="36"/>
      <c r="B20">
        <v>2</v>
      </c>
      <c r="C20" s="6">
        <v>0</v>
      </c>
      <c r="D20">
        <f t="shared" ref="D20:D38" si="0">C20*$B$3</f>
        <v>0</v>
      </c>
      <c r="E20" s="2"/>
      <c r="F20" s="2"/>
      <c r="G20" s="10"/>
    </row>
    <row r="21" spans="1:7" x14ac:dyDescent="0.2">
      <c r="A21" s="36"/>
      <c r="B21">
        <v>3</v>
      </c>
      <c r="C21" s="6">
        <v>0</v>
      </c>
      <c r="D21">
        <f t="shared" si="0"/>
        <v>0</v>
      </c>
      <c r="E21" s="2"/>
      <c r="F21" s="2"/>
      <c r="G21" s="10"/>
    </row>
    <row r="22" spans="1:7" x14ac:dyDescent="0.2">
      <c r="A22" s="36"/>
      <c r="B22">
        <v>4</v>
      </c>
      <c r="C22" s="6">
        <v>0</v>
      </c>
      <c r="D22">
        <f t="shared" si="0"/>
        <v>0</v>
      </c>
      <c r="E22" s="2"/>
      <c r="F22" s="2"/>
      <c r="G22" s="10"/>
    </row>
    <row r="23" spans="1:7" x14ac:dyDescent="0.2">
      <c r="A23" s="36"/>
      <c r="B23">
        <v>5</v>
      </c>
      <c r="C23" s="6">
        <v>0</v>
      </c>
      <c r="D23">
        <f t="shared" si="0"/>
        <v>0</v>
      </c>
      <c r="E23" s="2"/>
      <c r="F23" s="2"/>
      <c r="G23" s="10"/>
    </row>
    <row r="24" spans="1:7" x14ac:dyDescent="0.2">
      <c r="A24" s="36"/>
      <c r="B24">
        <v>6</v>
      </c>
      <c r="C24" s="6">
        <v>0</v>
      </c>
      <c r="D24">
        <f t="shared" si="0"/>
        <v>0</v>
      </c>
      <c r="E24" s="2"/>
      <c r="F24" s="2"/>
      <c r="G24" s="10"/>
    </row>
    <row r="25" spans="1:7" x14ac:dyDescent="0.2">
      <c r="A25" s="36"/>
      <c r="B25">
        <v>7</v>
      </c>
      <c r="C25" s="6">
        <v>0</v>
      </c>
      <c r="D25">
        <f t="shared" si="0"/>
        <v>0</v>
      </c>
      <c r="E25" s="2"/>
      <c r="F25" s="2"/>
      <c r="G25" s="10"/>
    </row>
    <row r="26" spans="1:7" x14ac:dyDescent="0.2">
      <c r="A26" s="36"/>
      <c r="B26">
        <v>8</v>
      </c>
      <c r="C26" s="6">
        <v>0</v>
      </c>
      <c r="D26">
        <f t="shared" si="0"/>
        <v>0</v>
      </c>
      <c r="E26" s="2"/>
      <c r="F26" s="2"/>
      <c r="G26" s="10"/>
    </row>
    <row r="27" spans="1:7" x14ac:dyDescent="0.2">
      <c r="A27" s="36"/>
      <c r="B27">
        <v>9</v>
      </c>
      <c r="C27" s="6">
        <v>0</v>
      </c>
      <c r="D27">
        <f t="shared" si="0"/>
        <v>0</v>
      </c>
      <c r="E27" s="2"/>
      <c r="F27" s="2"/>
      <c r="G27" s="10"/>
    </row>
    <row r="28" spans="1:7" x14ac:dyDescent="0.2">
      <c r="A28" s="36"/>
      <c r="B28">
        <v>10</v>
      </c>
      <c r="C28" s="6">
        <v>0</v>
      </c>
      <c r="D28">
        <f t="shared" si="0"/>
        <v>0</v>
      </c>
      <c r="E28" s="2"/>
      <c r="F28" s="2"/>
      <c r="G28" s="10"/>
    </row>
    <row r="29" spans="1:7" x14ac:dyDescent="0.2">
      <c r="A29" s="36"/>
      <c r="B29">
        <v>11</v>
      </c>
      <c r="C29" s="6">
        <v>0</v>
      </c>
      <c r="D29">
        <f t="shared" si="0"/>
        <v>0</v>
      </c>
      <c r="E29" s="2"/>
      <c r="F29" s="2"/>
      <c r="G29" s="10"/>
    </row>
    <row r="30" spans="1:7" x14ac:dyDescent="0.2">
      <c r="A30" s="36"/>
      <c r="B30">
        <v>12</v>
      </c>
      <c r="C30" s="6">
        <v>0</v>
      </c>
      <c r="D30">
        <f t="shared" si="0"/>
        <v>0</v>
      </c>
      <c r="E30" s="2"/>
      <c r="F30" s="2"/>
      <c r="G30" s="10"/>
    </row>
    <row r="31" spans="1:7" x14ac:dyDescent="0.2">
      <c r="A31" s="36"/>
      <c r="B31">
        <v>13</v>
      </c>
      <c r="C31" s="6">
        <v>0</v>
      </c>
      <c r="D31">
        <f t="shared" si="0"/>
        <v>0</v>
      </c>
      <c r="E31" s="2"/>
      <c r="F31" s="2"/>
      <c r="G31" s="10"/>
    </row>
    <row r="32" spans="1:7" x14ac:dyDescent="0.2">
      <c r="A32" s="36"/>
      <c r="B32">
        <v>14</v>
      </c>
      <c r="C32" s="6">
        <v>0</v>
      </c>
      <c r="D32">
        <f t="shared" si="0"/>
        <v>0</v>
      </c>
      <c r="E32" s="2"/>
      <c r="F32" s="2"/>
      <c r="G32" s="10"/>
    </row>
    <row r="33" spans="1:7" x14ac:dyDescent="0.2">
      <c r="A33" s="36"/>
      <c r="B33">
        <v>15</v>
      </c>
      <c r="C33" s="6">
        <v>0</v>
      </c>
      <c r="D33">
        <f t="shared" si="0"/>
        <v>0</v>
      </c>
      <c r="E33" s="2"/>
      <c r="F33" s="2"/>
      <c r="G33" s="10"/>
    </row>
    <row r="34" spans="1:7" x14ac:dyDescent="0.2">
      <c r="A34" s="36"/>
      <c r="B34">
        <v>16</v>
      </c>
      <c r="C34" s="6">
        <v>0</v>
      </c>
      <c r="D34">
        <f t="shared" si="0"/>
        <v>0</v>
      </c>
      <c r="E34" s="2"/>
      <c r="F34" s="2"/>
      <c r="G34" s="10"/>
    </row>
    <row r="35" spans="1:7" x14ac:dyDescent="0.2">
      <c r="A35" s="36"/>
      <c r="B35">
        <v>17</v>
      </c>
      <c r="C35" s="6">
        <v>0</v>
      </c>
      <c r="D35">
        <f t="shared" si="0"/>
        <v>0</v>
      </c>
      <c r="E35" s="2"/>
      <c r="F35" s="2"/>
      <c r="G35" s="10"/>
    </row>
    <row r="36" spans="1:7" x14ac:dyDescent="0.2">
      <c r="A36" s="36"/>
      <c r="B36">
        <v>18</v>
      </c>
      <c r="C36" s="6">
        <v>0</v>
      </c>
      <c r="D36">
        <f t="shared" si="0"/>
        <v>0</v>
      </c>
      <c r="E36" s="2"/>
      <c r="F36" s="2"/>
      <c r="G36" s="10"/>
    </row>
    <row r="37" spans="1:7" x14ac:dyDescent="0.2">
      <c r="A37" s="36"/>
      <c r="B37">
        <v>19</v>
      </c>
      <c r="C37" s="6">
        <v>0</v>
      </c>
      <c r="D37">
        <f t="shared" si="0"/>
        <v>0</v>
      </c>
      <c r="E37" s="2"/>
      <c r="F37" s="2"/>
      <c r="G37" s="10"/>
    </row>
    <row r="38" spans="1:7" x14ac:dyDescent="0.2">
      <c r="A38" s="36"/>
      <c r="B38">
        <v>20</v>
      </c>
      <c r="C38" s="6">
        <v>0</v>
      </c>
      <c r="D38">
        <f t="shared" si="0"/>
        <v>0</v>
      </c>
      <c r="E38" s="2"/>
      <c r="F38" s="2"/>
      <c r="G38" s="10"/>
    </row>
    <row r="40" spans="1:7" x14ac:dyDescent="0.2">
      <c r="D40">
        <f>SUM(D19:D38)</f>
        <v>22.5</v>
      </c>
      <c r="E40" s="1"/>
      <c r="F40" s="2"/>
    </row>
  </sheetData>
  <mergeCells count="18">
    <mergeCell ref="A19:A38"/>
    <mergeCell ref="C7:G7"/>
    <mergeCell ref="C8:G8"/>
    <mergeCell ref="C9:G9"/>
    <mergeCell ref="C10:G10"/>
    <mergeCell ref="C11:G11"/>
    <mergeCell ref="C12:G12"/>
    <mergeCell ref="C13:G13"/>
    <mergeCell ref="C14:G14"/>
    <mergeCell ref="C15:G15"/>
    <mergeCell ref="C16:G16"/>
    <mergeCell ref="A17:G17"/>
    <mergeCell ref="C6:G6"/>
    <mergeCell ref="A1:G1"/>
    <mergeCell ref="A2:G2"/>
    <mergeCell ref="C3:G3"/>
    <mergeCell ref="C4:G4"/>
    <mergeCell ref="C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election sqref="A1:G1"/>
    </sheetView>
  </sheetViews>
  <sheetFormatPr defaultRowHeight="12.75" x14ac:dyDescent="0.2"/>
  <cols>
    <col min="1" max="1" width="35.85546875" customWidth="1"/>
    <col min="2" max="2" width="10.28515625" bestFit="1" customWidth="1"/>
    <col min="3" max="3" width="13.28515625" customWidth="1"/>
    <col min="4" max="4" width="13.85546875" customWidth="1"/>
    <col min="5" max="5" width="13.5703125" customWidth="1"/>
    <col min="6" max="6" width="12.85546875" customWidth="1"/>
    <col min="7" max="7" width="11.28515625" customWidth="1"/>
  </cols>
  <sheetData>
    <row r="1" spans="1:7" ht="73.5" customHeight="1" x14ac:dyDescent="0.2">
      <c r="A1" s="38" t="s">
        <v>61</v>
      </c>
      <c r="B1" s="38"/>
      <c r="C1" s="38"/>
      <c r="D1" s="38"/>
      <c r="E1" s="38"/>
      <c r="F1" s="38"/>
      <c r="G1" s="38"/>
    </row>
    <row r="2" spans="1:7" ht="8.25" customHeight="1" x14ac:dyDescent="0.2">
      <c r="A2" s="38"/>
      <c r="B2" s="38"/>
      <c r="C2" s="38"/>
      <c r="D2" s="38"/>
      <c r="E2" s="38"/>
      <c r="F2" s="38"/>
      <c r="G2" s="38"/>
    </row>
    <row r="3" spans="1:7" x14ac:dyDescent="0.2">
      <c r="A3" s="11" t="s">
        <v>0</v>
      </c>
      <c r="B3" s="4">
        <v>185</v>
      </c>
      <c r="C3" s="34" t="s">
        <v>20</v>
      </c>
      <c r="D3" s="34"/>
      <c r="E3" s="34"/>
      <c r="F3" s="34"/>
      <c r="G3" s="34"/>
    </row>
    <row r="4" spans="1:7" x14ac:dyDescent="0.2">
      <c r="A4" s="13" t="s">
        <v>22</v>
      </c>
      <c r="B4" s="16">
        <f>D40</f>
        <v>1243.2</v>
      </c>
      <c r="C4" s="34" t="s">
        <v>19</v>
      </c>
      <c r="D4" s="34"/>
      <c r="E4" s="34"/>
      <c r="F4" s="34"/>
      <c r="G4" s="34"/>
    </row>
    <row r="5" spans="1:7" x14ac:dyDescent="0.2">
      <c r="A5" s="13" t="s">
        <v>23</v>
      </c>
      <c r="B5" s="5">
        <f>'Value of added animal product'!B14</f>
        <v>1.7579908675799087</v>
      </c>
      <c r="C5" s="34" t="s">
        <v>24</v>
      </c>
      <c r="D5" s="34"/>
      <c r="E5" s="34"/>
      <c r="F5" s="34"/>
      <c r="G5" s="34"/>
    </row>
    <row r="6" spans="1:7" x14ac:dyDescent="0.2">
      <c r="A6" s="11" t="s">
        <v>6</v>
      </c>
      <c r="B6" s="17">
        <f>B5*B4</f>
        <v>2185.5342465753424</v>
      </c>
      <c r="C6" s="34" t="s">
        <v>21</v>
      </c>
      <c r="D6" s="34"/>
      <c r="E6" s="34"/>
      <c r="F6" s="34"/>
      <c r="G6" s="34"/>
    </row>
    <row r="7" spans="1:7" x14ac:dyDescent="0.2">
      <c r="A7" s="13" t="s">
        <v>25</v>
      </c>
      <c r="B7" s="14">
        <v>200</v>
      </c>
      <c r="C7" s="34" t="s">
        <v>13</v>
      </c>
      <c r="D7" s="34"/>
      <c r="E7" s="34"/>
      <c r="F7" s="34"/>
      <c r="G7" s="34"/>
    </row>
    <row r="8" spans="1:7" x14ac:dyDescent="0.2">
      <c r="A8" s="11" t="s">
        <v>2</v>
      </c>
      <c r="B8" s="6">
        <v>0.05</v>
      </c>
      <c r="C8" s="34" t="s">
        <v>17</v>
      </c>
      <c r="D8" s="34"/>
      <c r="E8" s="34"/>
      <c r="F8" s="34"/>
      <c r="G8" s="34"/>
    </row>
    <row r="9" spans="1:7" x14ac:dyDescent="0.2">
      <c r="A9" s="11" t="s">
        <v>3</v>
      </c>
      <c r="B9" s="7">
        <v>10</v>
      </c>
      <c r="C9" s="34" t="s">
        <v>7</v>
      </c>
      <c r="D9" s="34"/>
      <c r="E9" s="34"/>
      <c r="F9" s="34"/>
      <c r="G9" s="34"/>
    </row>
    <row r="10" spans="1:7" x14ac:dyDescent="0.2">
      <c r="A10" s="11" t="s">
        <v>4</v>
      </c>
      <c r="B10" s="15">
        <f>PMT(B8,B9,-B7)</f>
        <v>25.900914993091334</v>
      </c>
      <c r="C10" s="34" t="s">
        <v>18</v>
      </c>
      <c r="D10" s="34"/>
      <c r="E10" s="34"/>
      <c r="F10" s="34"/>
      <c r="G10" s="34"/>
    </row>
    <row r="11" spans="1:7" x14ac:dyDescent="0.2">
      <c r="A11" s="11" t="s">
        <v>26</v>
      </c>
      <c r="B11" s="20">
        <v>0.05</v>
      </c>
      <c r="C11" s="34" t="s">
        <v>27</v>
      </c>
      <c r="D11" s="34"/>
      <c r="E11" s="34"/>
      <c r="F11" s="34"/>
      <c r="G11" s="34"/>
    </row>
    <row r="12" spans="1:7" x14ac:dyDescent="0.2">
      <c r="A12" s="11" t="s">
        <v>28</v>
      </c>
      <c r="B12" s="15">
        <f>B7*B11</f>
        <v>10</v>
      </c>
      <c r="C12" s="34" t="s">
        <v>29</v>
      </c>
      <c r="D12" s="34"/>
      <c r="E12" s="34"/>
      <c r="F12" s="34"/>
      <c r="G12" s="34"/>
    </row>
    <row r="13" spans="1:7" x14ac:dyDescent="0.2">
      <c r="A13" s="11" t="s">
        <v>5</v>
      </c>
      <c r="B13" s="8">
        <f>(B12+B10)*B9</f>
        <v>359.00914993091334</v>
      </c>
      <c r="C13" s="34" t="s">
        <v>8</v>
      </c>
      <c r="D13" s="34"/>
      <c r="E13" s="34"/>
      <c r="F13" s="34"/>
      <c r="G13" s="34"/>
    </row>
    <row r="14" spans="1:7" x14ac:dyDescent="0.2">
      <c r="A14" s="11" t="s">
        <v>15</v>
      </c>
      <c r="B14" s="18">
        <f>B6-B13</f>
        <v>1826.5250966444291</v>
      </c>
      <c r="C14" s="34" t="s">
        <v>9</v>
      </c>
      <c r="D14" s="34"/>
      <c r="E14" s="34"/>
      <c r="F14" s="34"/>
      <c r="G14" s="34"/>
    </row>
    <row r="15" spans="1:7" x14ac:dyDescent="0.2">
      <c r="A15" s="11" t="s">
        <v>10</v>
      </c>
      <c r="B15" s="9">
        <f>B6/B13</f>
        <v>6.0876839684891602</v>
      </c>
      <c r="C15" s="37" t="s">
        <v>16</v>
      </c>
      <c r="D15" s="37"/>
      <c r="E15" s="37"/>
      <c r="F15" s="37"/>
      <c r="G15" s="37"/>
    </row>
    <row r="16" spans="1:7" x14ac:dyDescent="0.2">
      <c r="A16" s="11" t="s">
        <v>14</v>
      </c>
      <c r="B16" s="12">
        <f>((B6-B13)/B13)/B9</f>
        <v>0.50876839684891606</v>
      </c>
      <c r="C16" s="37" t="s">
        <v>14</v>
      </c>
      <c r="D16" s="37"/>
      <c r="E16" s="37"/>
      <c r="F16" s="37"/>
      <c r="G16" s="37"/>
    </row>
    <row r="17" spans="1:7" x14ac:dyDescent="0.2">
      <c r="A17" s="35"/>
      <c r="B17" s="35"/>
      <c r="C17" s="35"/>
      <c r="D17" s="35"/>
      <c r="E17" s="35"/>
      <c r="F17" s="35"/>
      <c r="G17" s="35"/>
    </row>
    <row r="18" spans="1:7" s="3" customFormat="1" ht="41.25" customHeight="1" x14ac:dyDescent="0.2">
      <c r="A18" s="3" t="s">
        <v>11</v>
      </c>
      <c r="B18" s="3" t="s">
        <v>1</v>
      </c>
      <c r="C18" s="3" t="s">
        <v>52</v>
      </c>
      <c r="D18" s="3" t="s">
        <v>51</v>
      </c>
    </row>
    <row r="19" spans="1:7" x14ac:dyDescent="0.2">
      <c r="A19" s="36" t="s">
        <v>12</v>
      </c>
      <c r="B19">
        <v>1</v>
      </c>
      <c r="C19" s="6">
        <v>0.67</v>
      </c>
      <c r="D19">
        <f>C19*$B$3</f>
        <v>123.95</v>
      </c>
      <c r="E19" s="2"/>
      <c r="F19" s="2"/>
      <c r="G19" s="10"/>
    </row>
    <row r="20" spans="1:7" x14ac:dyDescent="0.2">
      <c r="A20" s="36"/>
      <c r="B20">
        <v>2</v>
      </c>
      <c r="C20" s="6">
        <v>0.85</v>
      </c>
      <c r="D20">
        <f t="shared" ref="D20:D38" si="0">C20*$B$3</f>
        <v>157.25</v>
      </c>
      <c r="E20" s="2"/>
      <c r="F20" s="2"/>
      <c r="G20" s="10"/>
    </row>
    <row r="21" spans="1:7" x14ac:dyDescent="0.2">
      <c r="A21" s="36"/>
      <c r="B21">
        <v>3</v>
      </c>
      <c r="C21" s="6">
        <v>1</v>
      </c>
      <c r="D21">
        <f t="shared" si="0"/>
        <v>185</v>
      </c>
      <c r="E21" s="2"/>
      <c r="F21" s="2"/>
      <c r="G21" s="10"/>
    </row>
    <row r="22" spans="1:7" x14ac:dyDescent="0.2">
      <c r="A22" s="36"/>
      <c r="B22">
        <v>4</v>
      </c>
      <c r="C22" s="6">
        <v>1</v>
      </c>
      <c r="D22">
        <f t="shared" si="0"/>
        <v>185</v>
      </c>
      <c r="E22" s="2"/>
      <c r="F22" s="2"/>
      <c r="G22" s="10"/>
    </row>
    <row r="23" spans="1:7" x14ac:dyDescent="0.2">
      <c r="A23" s="36"/>
      <c r="B23">
        <v>5</v>
      </c>
      <c r="C23" s="6">
        <v>1</v>
      </c>
      <c r="D23">
        <f t="shared" si="0"/>
        <v>185</v>
      </c>
      <c r="E23" s="2"/>
      <c r="F23" s="2"/>
      <c r="G23" s="10"/>
    </row>
    <row r="24" spans="1:7" x14ac:dyDescent="0.2">
      <c r="A24" s="36"/>
      <c r="B24">
        <v>6</v>
      </c>
      <c r="C24" s="6">
        <v>0.75</v>
      </c>
      <c r="D24">
        <f t="shared" si="0"/>
        <v>138.75</v>
      </c>
      <c r="E24" s="2"/>
      <c r="F24" s="2"/>
      <c r="G24" s="10"/>
    </row>
    <row r="25" spans="1:7" x14ac:dyDescent="0.2">
      <c r="A25" s="36"/>
      <c r="B25">
        <v>7</v>
      </c>
      <c r="C25" s="6">
        <v>0.65</v>
      </c>
      <c r="D25">
        <f t="shared" si="0"/>
        <v>120.25</v>
      </c>
      <c r="E25" s="2"/>
      <c r="F25" s="2"/>
      <c r="G25" s="10"/>
    </row>
    <row r="26" spans="1:7" x14ac:dyDescent="0.2">
      <c r="A26" s="36"/>
      <c r="B26">
        <v>8</v>
      </c>
      <c r="C26" s="6">
        <v>0.5</v>
      </c>
      <c r="D26">
        <f t="shared" si="0"/>
        <v>92.5</v>
      </c>
      <c r="E26" s="2"/>
      <c r="F26" s="2"/>
      <c r="G26" s="10"/>
    </row>
    <row r="27" spans="1:7" x14ac:dyDescent="0.2">
      <c r="A27" s="36"/>
      <c r="B27">
        <v>9</v>
      </c>
      <c r="C27" s="6">
        <v>0.25</v>
      </c>
      <c r="D27">
        <f t="shared" si="0"/>
        <v>46.25</v>
      </c>
      <c r="E27" s="2"/>
      <c r="F27" s="2"/>
      <c r="G27" s="10"/>
    </row>
    <row r="28" spans="1:7" x14ac:dyDescent="0.2">
      <c r="A28" s="36"/>
      <c r="B28">
        <v>10</v>
      </c>
      <c r="C28" s="6">
        <v>0.05</v>
      </c>
      <c r="D28">
        <f t="shared" si="0"/>
        <v>9.25</v>
      </c>
      <c r="E28" s="2"/>
      <c r="F28" s="2"/>
      <c r="G28" s="10"/>
    </row>
    <row r="29" spans="1:7" x14ac:dyDescent="0.2">
      <c r="A29" s="36"/>
      <c r="B29">
        <v>11</v>
      </c>
      <c r="C29" s="6">
        <v>0</v>
      </c>
      <c r="D29">
        <f t="shared" si="0"/>
        <v>0</v>
      </c>
      <c r="E29" s="2"/>
      <c r="F29" s="2"/>
      <c r="G29" s="10"/>
    </row>
    <row r="30" spans="1:7" x14ac:dyDescent="0.2">
      <c r="A30" s="36"/>
      <c r="B30">
        <v>12</v>
      </c>
      <c r="C30" s="6">
        <v>0</v>
      </c>
      <c r="D30">
        <f t="shared" si="0"/>
        <v>0</v>
      </c>
      <c r="E30" s="2"/>
      <c r="F30" s="2"/>
      <c r="G30" s="10"/>
    </row>
    <row r="31" spans="1:7" x14ac:dyDescent="0.2">
      <c r="A31" s="36"/>
      <c r="B31">
        <v>13</v>
      </c>
      <c r="C31" s="6">
        <v>0</v>
      </c>
      <c r="D31">
        <f t="shared" si="0"/>
        <v>0</v>
      </c>
      <c r="E31" s="2"/>
      <c r="F31" s="2"/>
      <c r="G31" s="10"/>
    </row>
    <row r="32" spans="1:7" x14ac:dyDescent="0.2">
      <c r="A32" s="36"/>
      <c r="B32">
        <v>14</v>
      </c>
      <c r="C32" s="6">
        <v>0</v>
      </c>
      <c r="D32">
        <f t="shared" si="0"/>
        <v>0</v>
      </c>
      <c r="E32" s="2"/>
      <c r="F32" s="2"/>
      <c r="G32" s="10"/>
    </row>
    <row r="33" spans="1:8" x14ac:dyDescent="0.2">
      <c r="A33" s="36"/>
      <c r="B33">
        <v>15</v>
      </c>
      <c r="C33" s="6">
        <v>0</v>
      </c>
      <c r="D33">
        <f t="shared" si="0"/>
        <v>0</v>
      </c>
      <c r="E33" s="2"/>
      <c r="F33" s="2"/>
      <c r="G33" s="10"/>
    </row>
    <row r="34" spans="1:8" x14ac:dyDescent="0.2">
      <c r="A34" s="36"/>
      <c r="B34">
        <v>16</v>
      </c>
      <c r="C34" s="6">
        <v>0</v>
      </c>
      <c r="D34">
        <f t="shared" si="0"/>
        <v>0</v>
      </c>
      <c r="E34" s="2"/>
      <c r="F34" s="2"/>
      <c r="G34" s="10"/>
    </row>
    <row r="35" spans="1:8" x14ac:dyDescent="0.2">
      <c r="A35" s="36"/>
      <c r="B35">
        <v>17</v>
      </c>
      <c r="C35" s="6">
        <v>0</v>
      </c>
      <c r="D35">
        <f t="shared" si="0"/>
        <v>0</v>
      </c>
      <c r="E35" s="2"/>
      <c r="F35" s="2"/>
      <c r="G35" s="10"/>
    </row>
    <row r="36" spans="1:8" x14ac:dyDescent="0.2">
      <c r="A36" s="36"/>
      <c r="B36">
        <v>18</v>
      </c>
      <c r="C36" s="6">
        <v>0</v>
      </c>
      <c r="D36">
        <f t="shared" si="0"/>
        <v>0</v>
      </c>
      <c r="E36" s="2"/>
      <c r="F36" s="2"/>
      <c r="G36" s="10"/>
    </row>
    <row r="37" spans="1:8" x14ac:dyDescent="0.2">
      <c r="A37" s="36"/>
      <c r="B37">
        <v>19</v>
      </c>
      <c r="C37" s="6">
        <v>0</v>
      </c>
      <c r="D37">
        <f t="shared" si="0"/>
        <v>0</v>
      </c>
      <c r="E37" s="2"/>
      <c r="F37" s="2"/>
      <c r="G37" s="10"/>
    </row>
    <row r="38" spans="1:8" x14ac:dyDescent="0.2">
      <c r="A38" s="36"/>
      <c r="B38">
        <v>20</v>
      </c>
      <c r="C38" s="6">
        <v>0</v>
      </c>
      <c r="D38">
        <f t="shared" si="0"/>
        <v>0</v>
      </c>
      <c r="E38" s="2"/>
      <c r="F38" s="2"/>
      <c r="G38" s="10"/>
    </row>
    <row r="40" spans="1:8" x14ac:dyDescent="0.2">
      <c r="D40">
        <f>SUM(D19:D38)</f>
        <v>1243.2</v>
      </c>
      <c r="E40" s="1"/>
      <c r="F40" s="2"/>
    </row>
    <row r="42" spans="1:8" ht="15" x14ac:dyDescent="0.25">
      <c r="E42" s="39" t="s">
        <v>53</v>
      </c>
      <c r="F42" s="40" t="s">
        <v>54</v>
      </c>
      <c r="G42" s="40"/>
      <c r="H42" s="40"/>
    </row>
    <row r="43" spans="1:8" ht="17.25" x14ac:dyDescent="0.4">
      <c r="E43" s="39"/>
      <c r="F43" s="30">
        <v>0.5</v>
      </c>
      <c r="G43" s="30">
        <v>1</v>
      </c>
      <c r="H43" s="30">
        <v>1.5</v>
      </c>
    </row>
    <row r="44" spans="1:8" ht="15" x14ac:dyDescent="0.25">
      <c r="E44" s="31">
        <v>150</v>
      </c>
      <c r="F44" s="32">
        <v>0.13100000000000001</v>
      </c>
      <c r="G44" s="32">
        <v>0.36199999999999999</v>
      </c>
      <c r="H44" s="32">
        <v>0.59299999999999997</v>
      </c>
    </row>
    <row r="45" spans="1:8" ht="15" x14ac:dyDescent="0.25">
      <c r="E45" s="31">
        <v>200</v>
      </c>
      <c r="F45" s="32">
        <v>7.2999999999999995E-2</v>
      </c>
      <c r="G45" s="32">
        <v>0.246</v>
      </c>
      <c r="H45" s="32">
        <v>0.41899999999999998</v>
      </c>
    </row>
    <row r="46" spans="1:8" ht="15" x14ac:dyDescent="0.25">
      <c r="E46" s="31">
        <v>250</v>
      </c>
      <c r="F46" s="32">
        <v>3.9E-2</v>
      </c>
      <c r="G46" s="32">
        <v>0.17699999999999999</v>
      </c>
      <c r="H46" s="32">
        <v>0.316</v>
      </c>
    </row>
    <row r="47" spans="1:8" ht="15" x14ac:dyDescent="0.25">
      <c r="E47" s="31">
        <v>300</v>
      </c>
      <c r="F47" s="32">
        <v>1.4999999999999999E-2</v>
      </c>
      <c r="G47" s="32">
        <v>0.13100000000000001</v>
      </c>
      <c r="H47" s="32">
        <v>0.246</v>
      </c>
    </row>
  </sheetData>
  <mergeCells count="20">
    <mergeCell ref="E42:E43"/>
    <mergeCell ref="F42:H42"/>
    <mergeCell ref="A19:A38"/>
    <mergeCell ref="C7:G7"/>
    <mergeCell ref="C8:G8"/>
    <mergeCell ref="C9:G9"/>
    <mergeCell ref="C10:G10"/>
    <mergeCell ref="C11:G11"/>
    <mergeCell ref="C12:G12"/>
    <mergeCell ref="C13:G13"/>
    <mergeCell ref="C14:G14"/>
    <mergeCell ref="C15:G15"/>
    <mergeCell ref="C16:G16"/>
    <mergeCell ref="A17:G17"/>
    <mergeCell ref="C6:G6"/>
    <mergeCell ref="A1:G1"/>
    <mergeCell ref="A2:G2"/>
    <mergeCell ref="C3:G3"/>
    <mergeCell ref="C4:G4"/>
    <mergeCell ref="C5: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50" zoomScaleNormal="150" workbookViewId="0">
      <selection activeCell="A2" sqref="A2"/>
    </sheetView>
  </sheetViews>
  <sheetFormatPr defaultRowHeight="12.75" x14ac:dyDescent="0.2"/>
  <cols>
    <col min="1" max="1" width="35.28515625" customWidth="1"/>
    <col min="2" max="2" width="9.140625" customWidth="1"/>
    <col min="3" max="3" width="9.28515625" customWidth="1"/>
    <col min="4" max="5" width="10.5703125" customWidth="1"/>
    <col min="6" max="6" width="16.140625" customWidth="1"/>
  </cols>
  <sheetData>
    <row r="1" spans="1:6" ht="76.5" customHeight="1" x14ac:dyDescent="0.2">
      <c r="A1" s="45" t="s">
        <v>60</v>
      </c>
      <c r="B1" s="45"/>
      <c r="C1" s="45"/>
      <c r="D1" s="45"/>
      <c r="E1" s="45"/>
      <c r="F1" s="45"/>
    </row>
    <row r="2" spans="1:6" s="21" customFormat="1" x14ac:dyDescent="0.2">
      <c r="B2" s="21" t="s">
        <v>30</v>
      </c>
      <c r="C2" s="21" t="s">
        <v>31</v>
      </c>
      <c r="D2" s="21" t="s">
        <v>32</v>
      </c>
      <c r="E2" s="21" t="s">
        <v>55</v>
      </c>
    </row>
    <row r="3" spans="1:6" x14ac:dyDescent="0.2">
      <c r="A3" s="13" t="s">
        <v>33</v>
      </c>
      <c r="B3" s="43">
        <v>1200</v>
      </c>
      <c r="C3" s="43">
        <v>950</v>
      </c>
      <c r="D3" s="43">
        <v>140</v>
      </c>
      <c r="E3" s="43">
        <v>1000</v>
      </c>
      <c r="F3" s="22" t="s">
        <v>34</v>
      </c>
    </row>
    <row r="4" spans="1:6" x14ac:dyDescent="0.2">
      <c r="A4" s="13" t="s">
        <v>35</v>
      </c>
      <c r="B4" s="44">
        <v>2.5999999999999999E-2</v>
      </c>
      <c r="C4" s="44">
        <v>2.8000000000000001E-2</v>
      </c>
      <c r="D4" s="44">
        <v>0.03</v>
      </c>
      <c r="E4" s="44">
        <v>2.4E-2</v>
      </c>
      <c r="F4" s="22" t="s">
        <v>36</v>
      </c>
    </row>
    <row r="5" spans="1:6" x14ac:dyDescent="0.2">
      <c r="A5" s="13" t="s">
        <v>37</v>
      </c>
      <c r="B5">
        <f>B4*B3</f>
        <v>31.2</v>
      </c>
      <c r="C5">
        <f t="shared" ref="C5:D5" si="0">C4*C3</f>
        <v>26.6</v>
      </c>
      <c r="D5">
        <f t="shared" si="0"/>
        <v>4.2</v>
      </c>
      <c r="E5">
        <f t="shared" ref="E5" si="1">E4*E3</f>
        <v>24</v>
      </c>
      <c r="F5" s="19" t="s">
        <v>38</v>
      </c>
    </row>
    <row r="6" spans="1:6" x14ac:dyDescent="0.2">
      <c r="A6" s="13" t="s">
        <v>39</v>
      </c>
      <c r="B6">
        <f t="shared" ref="B6:C6" si="2">B5*365</f>
        <v>11388</v>
      </c>
      <c r="C6">
        <f t="shared" si="2"/>
        <v>9709</v>
      </c>
      <c r="D6" s="23">
        <f>D5*365</f>
        <v>1533</v>
      </c>
      <c r="E6" s="23">
        <f>E5*365</f>
        <v>8760</v>
      </c>
      <c r="F6" s="19" t="s">
        <v>40</v>
      </c>
    </row>
    <row r="7" spans="1:6" x14ac:dyDescent="0.2">
      <c r="A7" s="13" t="s">
        <v>46</v>
      </c>
      <c r="B7" s="24">
        <f>780/B6</f>
        <v>6.8493150684931503E-2</v>
      </c>
      <c r="C7" s="24">
        <f>780/C6</f>
        <v>8.0337830878566274E-2</v>
      </c>
      <c r="D7" s="24">
        <f>780/D6</f>
        <v>0.50880626223091974</v>
      </c>
      <c r="E7" s="24">
        <f>780/E6</f>
        <v>8.9041095890410954E-2</v>
      </c>
      <c r="F7" s="19" t="s">
        <v>41</v>
      </c>
    </row>
    <row r="8" spans="1:6" x14ac:dyDescent="0.2">
      <c r="A8" s="13"/>
      <c r="B8" s="25"/>
      <c r="C8" s="25"/>
      <c r="D8" s="25"/>
      <c r="E8" s="25"/>
      <c r="F8" s="19"/>
    </row>
    <row r="9" spans="1:6" x14ac:dyDescent="0.2">
      <c r="A9" s="13" t="s">
        <v>42</v>
      </c>
      <c r="B9" s="41">
        <v>1570</v>
      </c>
      <c r="C9" s="41">
        <v>1850</v>
      </c>
      <c r="D9" s="42">
        <f>(1.8*110*2)+20</f>
        <v>416</v>
      </c>
      <c r="E9" s="41">
        <v>1200</v>
      </c>
      <c r="F9" s="19" t="s">
        <v>43</v>
      </c>
    </row>
    <row r="10" spans="1:6" x14ac:dyDescent="0.2">
      <c r="A10" s="13" t="s">
        <v>44</v>
      </c>
      <c r="B10" s="41">
        <v>800</v>
      </c>
      <c r="C10" s="41">
        <f>900+300+85+50</f>
        <v>1335</v>
      </c>
      <c r="D10" s="42">
        <v>200</v>
      </c>
      <c r="E10" s="42">
        <v>700</v>
      </c>
      <c r="F10" s="19" t="s">
        <v>43</v>
      </c>
    </row>
    <row r="11" spans="1:6" x14ac:dyDescent="0.2">
      <c r="A11" s="13" t="s">
        <v>45</v>
      </c>
      <c r="B11" s="26">
        <f t="shared" ref="B11:C11" si="3">B9-B10</f>
        <v>770</v>
      </c>
      <c r="C11" s="26">
        <f t="shared" si="3"/>
        <v>515</v>
      </c>
      <c r="D11" s="1">
        <f>D9-D10</f>
        <v>216</v>
      </c>
      <c r="E11" s="1">
        <f>E9-E10</f>
        <v>500</v>
      </c>
      <c r="F11" s="19" t="s">
        <v>43</v>
      </c>
    </row>
    <row r="12" spans="1:6" x14ac:dyDescent="0.2">
      <c r="A12" s="11"/>
      <c r="F12" s="19"/>
    </row>
    <row r="13" spans="1:6" x14ac:dyDescent="0.2">
      <c r="A13" s="13" t="s">
        <v>47</v>
      </c>
      <c r="B13" s="27">
        <f>B11*B7</f>
        <v>52.739726027397261</v>
      </c>
      <c r="C13" s="27">
        <f>C11*C7</f>
        <v>41.373982902461634</v>
      </c>
      <c r="D13" s="27">
        <f>D11*D7</f>
        <v>109.90215264187866</v>
      </c>
      <c r="E13" s="27">
        <f>E11*E7</f>
        <v>44.520547945205479</v>
      </c>
      <c r="F13" s="19" t="s">
        <v>48</v>
      </c>
    </row>
    <row r="14" spans="1:6" x14ac:dyDescent="0.2">
      <c r="A14" s="13" t="s">
        <v>49</v>
      </c>
      <c r="B14" s="27">
        <f>B13/30</f>
        <v>1.7579908675799087</v>
      </c>
      <c r="C14" s="27">
        <f>C13/30</f>
        <v>1.3791327634153878</v>
      </c>
      <c r="D14" s="27">
        <f>D13/30</f>
        <v>3.6634050880626221</v>
      </c>
      <c r="E14" s="27">
        <f>E13/30</f>
        <v>1.4840182648401827</v>
      </c>
      <c r="F14" s="19" t="s">
        <v>50</v>
      </c>
    </row>
    <row r="15" spans="1:6" x14ac:dyDescent="0.2">
      <c r="A15" s="11"/>
    </row>
  </sheetData>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Fence &amp; water grazing cell</vt:lpstr>
      <vt:lpstr>Land clearing</vt:lpstr>
      <vt:lpstr>Annuals on pasture</vt:lpstr>
      <vt:lpstr>other opportunity</vt:lpstr>
      <vt:lpstr>Value of added animal product</vt:lpstr>
    </vt:vector>
  </TitlesOfParts>
  <Company>AGLS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Gerrish</dc:creator>
  <cp:lastModifiedBy>Jim</cp:lastModifiedBy>
  <dcterms:created xsi:type="dcterms:W3CDTF">2008-08-18T21:15:45Z</dcterms:created>
  <dcterms:modified xsi:type="dcterms:W3CDTF">2015-06-29T12:41:16Z</dcterms:modified>
</cp:coreProperties>
</file>